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ull1" sheetId="1" r:id="rId1"/>
  </sheets>
  <definedNames/>
  <calcPr fullCalcOnLoad="1"/>
</workbook>
</file>

<file path=xl/sharedStrings.xml><?xml version="1.0" encoding="utf-8"?>
<sst xmlns="http://schemas.openxmlformats.org/spreadsheetml/2006/main" count="165" uniqueCount="103">
  <si>
    <t>FITXA PRE INSCRIPCIÓ  2023</t>
  </si>
  <si>
    <t xml:space="preserve">Omplir les dades que figuren a la graella següent i enviar aquest document a info@pagaia.cat
</t>
  </si>
  <si>
    <t>Important: és obligatori saber nedar i disposar d’assegurança per practicar el caiac.</t>
  </si>
  <si>
    <t>SOL·LICITANT</t>
  </si>
  <si>
    <t>FAMILIAR (3)</t>
  </si>
  <si>
    <t>Document d’identitat (NIF, DI, passaport,...)</t>
  </si>
  <si>
    <t>     </t>
  </si>
  <si>
    <t>NOM (Prenom)</t>
  </si>
  <si>
    <t xml:space="preserve">COGNOM 1 (Nom) </t>
  </si>
  <si>
    <t>Si no es soci i vol ser 4T</t>
  </si>
  <si>
    <t>COGNOM 2</t>
  </si>
  <si>
    <t xml:space="preserve"> </t>
  </si>
  <si>
    <t>DATA NAIXEMENT</t>
  </si>
  <si>
    <t>LLOC NAIXEMENT</t>
  </si>
  <si>
    <t>Trieu</t>
  </si>
  <si>
    <t>NACIONALITAT</t>
  </si>
  <si>
    <t>DOMICILI HABITUAL</t>
  </si>
  <si>
    <t>CODI POSTAL</t>
  </si>
  <si>
    <t>POBLACIÓ</t>
  </si>
  <si>
    <t>Si no es soci i vol ser NN</t>
  </si>
  <si>
    <t>TELÈFON</t>
  </si>
  <si>
    <t>EMAIL</t>
  </si>
  <si>
    <t xml:space="preserve">   1  MODALITAT Federat / NO Fed.</t>
  </si>
  <si>
    <t>Federat</t>
  </si>
  <si>
    <t xml:space="preserve">   2  MODALITAT P / F / FI </t>
  </si>
  <si>
    <t>Principal</t>
  </si>
  <si>
    <t>Familiar</t>
  </si>
  <si>
    <t xml:space="preserve">   3  ASSEGURANÇA</t>
  </si>
  <si>
    <t>Primera sortida</t>
  </si>
  <si>
    <t>Modalitat Federat/No Federat</t>
  </si>
  <si>
    <t>NO NUMERARI</t>
  </si>
  <si>
    <t>No Federat</t>
  </si>
  <si>
    <t>Segona sortida</t>
  </si>
  <si>
    <t>4rt. Trimestre</t>
  </si>
  <si>
    <t>Tercera sortida</t>
  </si>
  <si>
    <t>QUOTA TRIADA (import) (1)</t>
  </si>
  <si>
    <t>COMPTE BANCARI (2)</t>
  </si>
  <si>
    <t xml:space="preserve">IBAN     </t>
  </si>
  <si>
    <t>OBSERVACIONS</t>
  </si>
  <si>
    <t>(1) Import  d’acord amb la modalitat de l’apartat de QUOTES.</t>
  </si>
  <si>
    <t>(2) Opcional. Necessari si autoritzeu i voleu domiciliar les quotes.</t>
  </si>
  <si>
    <t>Assegurança si es vol federar</t>
  </si>
  <si>
    <t>(3) Els MENORS D’EDAT sense NIF han de presentar una fotocòpia del llibre de família</t>
  </si>
  <si>
    <t>Assegurança club</t>
  </si>
  <si>
    <t>Assegurança particular</t>
  </si>
  <si>
    <t>D’acord amb el que disposa la Llei Orgànica 15/1999, de 13 de desembre de protecció de dades, la persona associada  queda informada i accepta la incorporació de les seves dades als fitxers de Pagaia Club de Caiac Cap de Creus, que seran conservades amb caràcter confidencial,  amb la finalitat de gestionar la seva inscripció i realitzar amb major efectivitat l’activitat del club segons el estatus i reglaments de règim intern. La identitat del responsable del fitxer és Pagaia Club de Caiac Cap de Creus.
Si ho desitjeu podeu exercitar els drets d'accés, rectificació, cancel·lació o oposició al domicili de Pagaia Club de Caiac Cap de Creus, Passeig Marítim núm. 4, 17490 Llançà, o a l'adreça de correu electrònic:   info@pagaia.cat .</t>
  </si>
  <si>
    <t>F &amp; P</t>
  </si>
  <si>
    <t>F &amp; NS</t>
  </si>
  <si>
    <t>F &amp; 1M</t>
  </si>
  <si>
    <t>F &amp; 1D</t>
  </si>
  <si>
    <t xml:space="preserve">Rebreu missatge de confirmació de la vostra admissió al Club.
</t>
  </si>
  <si>
    <t>F &amp; F</t>
  </si>
  <si>
    <t>F &amp; FI</t>
  </si>
  <si>
    <t xml:space="preserve">En aquest cas, ja podreu completar la inscripció: 
• si heu autoritzat la domiciliació de la quota, us farem un càrrec al compte.
• Sinó,  heu de fer  el ingrés corresponent al compte de: 
                                PAGAIA Club de Caiac Cap de Creus
                                “Caixa Bank”  -   Oficina 0595 - c/ Castellar 64 - 17490 LLANÇÀ (GI) Spain 
                                CCC:  2100 0595 24 0200110085    (Des de l’estat espanyol)    
                                 IBAN: ES03 2100 0595 24 0200110085    BIC: CAIXESBBXXX  ( Des de l’estranger )
Indiqueu el vostre nom i cognom per identificar fàcilment l’ordre de pagament amb la vostra inscripció. 
</t>
  </si>
  <si>
    <t>NF &amp; P</t>
  </si>
  <si>
    <t>NF &amp; F</t>
  </si>
  <si>
    <t>NF &amp; FI</t>
  </si>
  <si>
    <t>A</t>
  </si>
  <si>
    <t>NN1</t>
  </si>
  <si>
    <t>NN2</t>
  </si>
  <si>
    <t>NN3</t>
  </si>
  <si>
    <t>4T &amp; P</t>
  </si>
  <si>
    <t xml:space="preserve">Posteriorment ens posarem en contacte amb vosaltres per confirmar la inscripció.  </t>
  </si>
  <si>
    <t>4T &amp; F</t>
  </si>
  <si>
    <t>4T &amp; FI</t>
  </si>
  <si>
    <t>TOTAL</t>
  </si>
  <si>
    <t>QUOTES 2023</t>
  </si>
  <si>
    <t xml:space="preserve">A tots els efectes es  considera any natural de l’1 de gener al 31 de desembre, independentment de la data d’inscripció. </t>
  </si>
  <si>
    <t>INFORMACIÓ (modalitats, condicions, assegurança i quotes)</t>
  </si>
  <si>
    <t>MODALITAT DE SOCI/A:</t>
  </si>
  <si>
    <r>
      <rPr>
        <b/>
        <sz val="11"/>
        <color indexed="8"/>
        <rFont val="Calibri"/>
        <family val="2"/>
      </rPr>
      <t>SOCI PRINCIPAL:</t>
    </r>
    <r>
      <rPr>
        <sz val="11"/>
        <color indexed="8"/>
        <rFont val="Calibri"/>
        <family val="2"/>
      </rPr>
      <t xml:space="preserve"> Ha d’ésser major d’edat, té vot a l’Assemblea i pot formar part dels òrgans de govern del Club. Pot participar en totes les activitats del Club i es beneficia dels descomptes que oferta el Club.</t>
    </r>
  </si>
  <si>
    <r>
      <rPr>
        <b/>
        <sz val="11"/>
        <color indexed="8"/>
        <rFont val="Calibri"/>
        <family val="2"/>
      </rPr>
      <t>SOCI FAMILIAR:</t>
    </r>
    <r>
      <rPr>
        <sz val="11"/>
        <color indexed="8"/>
        <rFont val="Calibri"/>
        <family val="2"/>
      </rPr>
      <t xml:space="preserve"> S'aplica a la parella i fills del soci principal i es beneficia d’una reducció del 50% en la quota del Club, té els mateixos drets que el soci principal.  Els menors d’edat gaudeixen d’una quota especial, no tenen vot a l’Assemblea i no poden formar part dels òrgans de govern. Per a sortides amb el Club han d’anar acompanyats per un soci major d’edat. </t>
    </r>
  </si>
  <si>
    <r>
      <rPr>
        <b/>
        <sz val="11"/>
        <color indexed="8"/>
        <rFont val="Calibri"/>
        <family val="2"/>
      </rPr>
      <t>SOCI NO NUMERARI:</t>
    </r>
    <r>
      <rPr>
        <sz val="11"/>
        <color indexed="8"/>
        <rFont val="Calibri"/>
        <family val="2"/>
      </rPr>
      <t xml:space="preserve">  Soci a prova i sense dret a vot durant un període  màxim de 6 mesos que permet fer fins a 3 sortides amb el club utilitzant material del club (caiac, pala, armilla i tapa banyeres). Al finalitzar el període ha de fer la seva inscripció definitiva o causarà baixa.</t>
    </r>
  </si>
  <si>
    <t xml:space="preserve">ASSEGURANÇA: </t>
  </si>
  <si>
    <t xml:space="preserve">Es obligatori disposar d’una assegurança per practicar el caiac amb el Club.  Es pot optar per la modalitat FEDERADA, que ofereix la Federació Catalana de Piragüisme (FCP), o la NO FEDERADA que té contractada el Club amb Mapfre.  </t>
  </si>
  <si>
    <r>
      <rPr>
        <b/>
        <sz val="11"/>
        <color indexed="8"/>
        <rFont val="Calibri"/>
        <family val="2"/>
      </rPr>
      <t xml:space="preserve"> →</t>
    </r>
    <r>
      <rPr>
        <sz val="11"/>
        <color indexed="8"/>
        <rFont val="Calibri"/>
        <family val="2"/>
      </rPr>
      <t xml:space="preserve"> En cas de disposar ja d’una assegurança i eximir-se del pagament de les establertes, cal justificar-ho,  obligatòriament i cada any, amb la presentació  de un certificat de la companyia d’assegurances on es faci constar expressament que estan coberts els accidents i la responsabilitat civil derivada de la pràctica del caiac, i  un escrit al Club eximint-lo de responsabilitats. </t>
    </r>
  </si>
  <si>
    <t xml:space="preserve">QUOTES  ( no federada,  federada,  soci no numerari)  </t>
  </si>
  <si>
    <t>a) modalitat d’assegurança “NO FEDERADA”</t>
  </si>
  <si>
    <t xml:space="preserve">Pòlissa d’accidents i responsabilitat civil contractada pel club amb Mapfre. 
No es pot participar en les competicions organitzades per la FCP (Federació Catalana de Piragüisme) </t>
  </si>
  <si>
    <t>NO FEDERAT</t>
  </si>
  <si>
    <t>CLUB 
(Anual)</t>
  </si>
  <si>
    <t>CLUB  
(4T *)</t>
  </si>
  <si>
    <t>ASSEGURANÇA</t>
  </si>
  <si>
    <t>PRINCIPAL</t>
  </si>
  <si>
    <t>70/50(*)</t>
  </si>
  <si>
    <t xml:space="preserve">FAMILIAR </t>
  </si>
  <si>
    <t>50/40(*)</t>
  </si>
  <si>
    <t>FAMILIAR INFANTIL</t>
  </si>
  <si>
    <t>45/35(*)</t>
  </si>
  <si>
    <t>* 4T (de Setembre a Desembre)</t>
  </si>
  <si>
    <r>
      <rPr>
        <b/>
        <sz val="11"/>
        <color indexed="8"/>
        <rFont val="Calibri"/>
        <family val="2"/>
      </rPr>
      <t xml:space="preserve"> →</t>
    </r>
    <r>
      <rPr>
        <sz val="11"/>
        <color indexed="8"/>
        <rFont val="Calibri"/>
        <family val="2"/>
      </rPr>
      <t xml:space="preserve"> De disposar d'una assegurança cal justificar-ho mitjançant la presentació d'un certificat de la companyia d'assegurances on es faci constar expressament que es cobreix els accidents i la responsabilitat civil derivats de la pràctica del Caiac i presentar un escrit al Club eximint-lo de responsabilitats.</t>
    </r>
  </si>
  <si>
    <t>b) modalitat d’assegurança “FEDERADA”</t>
  </si>
  <si>
    <t xml:space="preserve">Obligatòria en cas de voler participar en activitats organitzades per la FCP (Federació Catalana de Piragüisme). </t>
  </si>
  <si>
    <t>MODALITAT FEDERAT</t>
  </si>
  <si>
    <t>CLUB</t>
  </si>
  <si>
    <t>FCP</t>
  </si>
  <si>
    <t xml:space="preserve">TOTAL </t>
  </si>
  <si>
    <t>SOCI PRINCIPAL</t>
  </si>
  <si>
    <t xml:space="preserve">SOCI FAMILIAR </t>
  </si>
  <si>
    <r>
      <rPr>
        <sz val="11"/>
        <color indexed="8"/>
        <rFont val="Calibri"/>
        <family val="2"/>
      </rPr>
      <t xml:space="preserve">•  </t>
    </r>
    <r>
      <rPr>
        <b/>
        <sz val="11"/>
        <color indexed="8"/>
        <rFont val="Calibri"/>
        <family val="2"/>
      </rPr>
      <t>FCP:</t>
    </r>
    <r>
      <rPr>
        <sz val="11"/>
        <color indexed="8"/>
        <rFont val="Calibri"/>
        <family val="2"/>
      </rPr>
      <t xml:space="preserve"> quota de la Federació Catalana de Piragüisme, inclou assegurança d’accidents. </t>
    </r>
    <r>
      <rPr>
        <b/>
        <sz val="11"/>
        <color indexed="8"/>
        <rFont val="Calibri"/>
        <family val="2"/>
      </rPr>
      <t>Es imprescindible omplir la declaració de salut, imprimir-la, signar-la i enviar-la juntament amb la butlleta d'inscripció.</t>
    </r>
  </si>
  <si>
    <t>c) modalitat  "SOCI NO NUMERARI”</t>
  </si>
  <si>
    <t>SOCI NO NUMERARI</t>
  </si>
  <si>
    <t>v3</t>
  </si>
</sst>
</file>

<file path=xl/styles.xml><?xml version="1.0" encoding="utf-8"?>
<styleSheet xmlns="http://schemas.openxmlformats.org/spreadsheetml/2006/main">
  <numFmts count="4">
    <numFmt numFmtId="164" formatCode="General"/>
    <numFmt numFmtId="165" formatCode="dd/mm/yyyy"/>
    <numFmt numFmtId="166" formatCode="General"/>
    <numFmt numFmtId="167" formatCode="0.00"/>
  </numFmts>
  <fonts count="8">
    <font>
      <sz val="10"/>
      <name val="Arial"/>
      <family val="2"/>
    </font>
    <font>
      <b/>
      <sz val="20"/>
      <color indexed="8"/>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sz val="10"/>
      <color indexed="8"/>
      <name val="Times New Roman"/>
      <family val="1"/>
    </font>
    <font>
      <b/>
      <sz val="16"/>
      <color indexed="8"/>
      <name val="Calibri"/>
      <family val="2"/>
    </font>
  </fonts>
  <fills count="5">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color indexed="8"/>
      </left>
      <right style="thick">
        <color indexed="8"/>
      </right>
      <top style="thin">
        <color indexed="8"/>
      </top>
      <bottom>
        <color indexed="63"/>
      </bottom>
    </border>
    <border>
      <left style="thin">
        <color indexed="8"/>
      </left>
      <right>
        <color indexed="63"/>
      </right>
      <top style="thin">
        <color indexed="8"/>
      </top>
      <bottom style="thin">
        <color indexed="8"/>
      </bottom>
    </border>
    <border>
      <left style="thin">
        <color indexed="63"/>
      </left>
      <right style="thick">
        <color indexed="63"/>
      </right>
      <top style="thin">
        <color indexed="63"/>
      </top>
      <bottom style="thin">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medium">
        <color indexed="63"/>
      </left>
      <right style="medium">
        <color indexed="63"/>
      </right>
      <top style="medium">
        <color indexed="63"/>
      </top>
      <bottom style="medium">
        <color indexed="63"/>
      </bottom>
    </border>
    <border>
      <left>
        <color indexed="63"/>
      </left>
      <right>
        <color indexed="63"/>
      </right>
      <top style="medium">
        <color indexed="63"/>
      </top>
      <bottom>
        <color indexed="63"/>
      </bottom>
    </border>
    <border>
      <left>
        <color indexed="63"/>
      </left>
      <right>
        <color indexed="63"/>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8">
    <xf numFmtId="164" fontId="0" fillId="0" borderId="0" xfId="0" applyAlignment="1">
      <alignment/>
    </xf>
    <xf numFmtId="164" fontId="1" fillId="0" borderId="0" xfId="0" applyFont="1" applyBorder="1" applyAlignment="1">
      <alignment horizontal="center"/>
    </xf>
    <xf numFmtId="164" fontId="2" fillId="0" borderId="0" xfId="0" applyFont="1" applyBorder="1" applyAlignment="1">
      <alignment horizontal="left" wrapText="1"/>
    </xf>
    <xf numFmtId="164" fontId="3" fillId="0" borderId="0" xfId="0" applyFont="1" applyBorder="1" applyAlignment="1">
      <alignment horizontal="center"/>
    </xf>
    <xf numFmtId="164" fontId="4" fillId="0" borderId="1" xfId="0" applyFont="1" applyBorder="1" applyAlignment="1">
      <alignment horizontal="center" vertical="center" wrapText="1"/>
    </xf>
    <xf numFmtId="164" fontId="4" fillId="0" borderId="2" xfId="0" applyFont="1" applyBorder="1" applyAlignment="1">
      <alignment horizontal="center" vertical="center" wrapText="1"/>
    </xf>
    <xf numFmtId="164" fontId="4" fillId="0" borderId="3" xfId="0" applyFont="1" applyBorder="1" applyAlignment="1">
      <alignment horizontal="center" vertical="center" wrapText="1"/>
    </xf>
    <xf numFmtId="164" fontId="4" fillId="0" borderId="4" xfId="0" applyFont="1" applyBorder="1" applyAlignment="1">
      <alignment horizontal="center" vertical="center" wrapText="1"/>
    </xf>
    <xf numFmtId="164" fontId="5" fillId="0" borderId="5" xfId="0" applyFont="1" applyBorder="1" applyAlignment="1" applyProtection="1">
      <alignment horizontal="center" vertical="center" wrapText="1"/>
      <protection locked="0"/>
    </xf>
    <xf numFmtId="164" fontId="6" fillId="0" borderId="5" xfId="0" applyFont="1" applyBorder="1" applyAlignment="1" applyProtection="1">
      <alignment horizontal="center" vertical="center" wrapText="1"/>
      <protection locked="0"/>
    </xf>
    <xf numFmtId="164" fontId="6" fillId="0" borderId="6" xfId="0" applyFont="1" applyBorder="1" applyAlignment="1" applyProtection="1">
      <alignment horizontal="center" vertical="center" wrapText="1"/>
      <protection locked="0"/>
    </xf>
    <xf numFmtId="164" fontId="2" fillId="2" borderId="0" xfId="0" applyFont="1" applyFill="1" applyAlignment="1">
      <alignment/>
    </xf>
    <xf numFmtId="165" fontId="6" fillId="0" borderId="5" xfId="0" applyNumberFormat="1" applyFont="1" applyBorder="1" applyAlignment="1" applyProtection="1">
      <alignment horizontal="center" vertical="center" wrapText="1"/>
      <protection locked="0"/>
    </xf>
    <xf numFmtId="164" fontId="6" fillId="0" borderId="7" xfId="0" applyFont="1" applyBorder="1" applyAlignment="1" applyProtection="1">
      <alignment horizontal="center" vertical="center" wrapText="1"/>
      <protection locked="0"/>
    </xf>
    <xf numFmtId="164" fontId="6" fillId="0" borderId="8" xfId="0" applyFont="1" applyBorder="1" applyAlignment="1" applyProtection="1">
      <alignment horizontal="center" vertical="center" wrapText="1"/>
      <protection locked="0"/>
    </xf>
    <xf numFmtId="164" fontId="4" fillId="0" borderId="4" xfId="0" applyFont="1" applyBorder="1" applyAlignment="1">
      <alignment horizontal="left" vertical="center" wrapText="1"/>
    </xf>
    <xf numFmtId="164" fontId="5" fillId="0" borderId="5" xfId="0" applyFont="1" applyBorder="1" applyAlignment="1" applyProtection="1">
      <alignment vertical="top" wrapText="1"/>
      <protection locked="0"/>
    </xf>
    <xf numFmtId="164" fontId="5" fillId="0" borderId="6" xfId="0" applyFont="1" applyBorder="1" applyAlignment="1" applyProtection="1">
      <alignment vertical="top" wrapText="1"/>
      <protection locked="0"/>
    </xf>
    <xf numFmtId="164" fontId="5" fillId="3" borderId="9" xfId="0" applyFont="1" applyFill="1" applyBorder="1" applyAlignment="1">
      <alignment vertical="center"/>
    </xf>
    <xf numFmtId="164" fontId="5" fillId="0" borderId="10" xfId="0" applyFont="1" applyBorder="1" applyAlignment="1" applyProtection="1">
      <alignment vertical="top" wrapText="1"/>
      <protection locked="0"/>
    </xf>
    <xf numFmtId="164" fontId="6" fillId="0" borderId="5" xfId="0" applyNumberFormat="1" applyFont="1" applyBorder="1" applyAlignment="1">
      <alignment horizontal="center" vertical="center" wrapText="1"/>
    </xf>
    <xf numFmtId="164" fontId="6" fillId="0" borderId="10" xfId="0" applyNumberFormat="1" applyFont="1" applyBorder="1" applyAlignment="1">
      <alignment horizontal="center" vertical="center" wrapText="1"/>
    </xf>
    <xf numFmtId="164" fontId="5" fillId="0" borderId="11" xfId="0" applyFont="1" applyBorder="1" applyAlignment="1" applyProtection="1">
      <alignment horizontal="left" vertical="center" wrapText="1"/>
      <protection locked="0"/>
    </xf>
    <xf numFmtId="164" fontId="4" fillId="0" borderId="12" xfId="0" applyNumberFormat="1" applyFont="1" applyBorder="1" applyAlignment="1">
      <alignment horizontal="center" vertical="center" wrapText="1"/>
    </xf>
    <xf numFmtId="164" fontId="0" fillId="0" borderId="0" xfId="0" applyFill="1" applyAlignment="1">
      <alignment/>
    </xf>
    <xf numFmtId="164" fontId="4" fillId="0" borderId="13" xfId="0" applyFont="1" applyBorder="1" applyAlignment="1">
      <alignment horizontal="center" vertical="center" wrapText="1"/>
    </xf>
    <xf numFmtId="164" fontId="6" fillId="0" borderId="14" xfId="0" applyFont="1" applyBorder="1" applyAlignment="1" applyProtection="1">
      <alignment vertical="center" wrapText="1"/>
      <protection locked="0"/>
    </xf>
    <xf numFmtId="164" fontId="3" fillId="0" borderId="0" xfId="0" applyFont="1" applyBorder="1" applyAlignment="1">
      <alignment horizontal="left"/>
    </xf>
    <xf numFmtId="164" fontId="2" fillId="4" borderId="0" xfId="0" applyFont="1" applyFill="1" applyAlignment="1">
      <alignment/>
    </xf>
    <xf numFmtId="164" fontId="0" fillId="0" borderId="0" xfId="0" applyAlignment="1">
      <alignment/>
    </xf>
    <xf numFmtId="164" fontId="3" fillId="0" borderId="0" xfId="0" applyFont="1" applyBorder="1" applyAlignment="1">
      <alignment horizontal="left" wrapText="1"/>
    </xf>
    <xf numFmtId="167" fontId="0" fillId="0" borderId="0" xfId="0" applyNumberFormat="1" applyAlignment="1">
      <alignment/>
    </xf>
    <xf numFmtId="164" fontId="7" fillId="0" borderId="15" xfId="0" applyFont="1" applyBorder="1" applyAlignment="1">
      <alignment horizontal="center"/>
    </xf>
    <xf numFmtId="164" fontId="7" fillId="0" borderId="16" xfId="0" applyFont="1" applyBorder="1" applyAlignment="1">
      <alignment horizontal="center"/>
    </xf>
    <xf numFmtId="164" fontId="0" fillId="0" borderId="16" xfId="0" applyBorder="1" applyAlignment="1">
      <alignment horizontal="center"/>
    </xf>
    <xf numFmtId="164" fontId="2" fillId="0" borderId="0" xfId="0" applyFont="1" applyBorder="1" applyAlignment="1">
      <alignment horizontal="left"/>
    </xf>
    <xf numFmtId="164" fontId="3" fillId="0" borderId="0" xfId="0" applyFont="1" applyAlignment="1">
      <alignment/>
    </xf>
    <xf numFmtId="164" fontId="4" fillId="0" borderId="0" xfId="0" applyFont="1" applyAlignment="1">
      <alignment vertical="center"/>
    </xf>
    <xf numFmtId="164" fontId="7" fillId="0" borderId="0" xfId="0" applyFont="1" applyAlignment="1">
      <alignment vertical="center"/>
    </xf>
    <xf numFmtId="164" fontId="2" fillId="0" borderId="0" xfId="0" applyFont="1" applyBorder="1" applyAlignment="1">
      <alignment horizontal="left" vertical="center" wrapText="1"/>
    </xf>
    <xf numFmtId="164" fontId="4" fillId="0" borderId="5" xfId="0" applyFont="1" applyBorder="1" applyAlignment="1">
      <alignment horizontal="center" vertical="center" wrapText="1"/>
    </xf>
    <xf numFmtId="164" fontId="5" fillId="0" borderId="5" xfId="0" applyFont="1" applyBorder="1" applyAlignment="1">
      <alignment horizontal="center" vertical="center" wrapText="1"/>
    </xf>
    <xf numFmtId="164" fontId="5" fillId="0" borderId="17" xfId="0" applyFont="1" applyFill="1" applyBorder="1" applyAlignment="1">
      <alignment horizontal="left" vertical="center" wrapText="1"/>
    </xf>
    <xf numFmtId="164" fontId="0" fillId="0" borderId="0" xfId="0" applyAlignment="1">
      <alignment horizontal="center"/>
    </xf>
    <xf numFmtId="164" fontId="0" fillId="0" borderId="0" xfId="0" applyAlignment="1">
      <alignment horizontal="left" wrapText="1"/>
    </xf>
    <xf numFmtId="164" fontId="4" fillId="3" borderId="9" xfId="0" applyFont="1" applyFill="1" applyBorder="1" applyAlignment="1">
      <alignment vertical="center"/>
    </xf>
    <xf numFmtId="164" fontId="4" fillId="3" borderId="9" xfId="0" applyFont="1" applyFill="1" applyBorder="1" applyAlignment="1">
      <alignment horizontal="center" vertical="center"/>
    </xf>
    <xf numFmtId="164" fontId="5" fillId="3" borderId="9"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3262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1</xdr:col>
      <xdr:colOff>1333500</xdr:colOff>
      <xdr:row>6</xdr:row>
      <xdr:rowOff>295275</xdr:rowOff>
    </xdr:to>
    <xdr:pic>
      <xdr:nvPicPr>
        <xdr:cNvPr id="1" name="Picture 2"/>
        <xdr:cNvPicPr preferRelativeResize="1">
          <a:picLocks noChangeAspect="1"/>
        </xdr:cNvPicPr>
      </xdr:nvPicPr>
      <xdr:blipFill>
        <a:blip r:embed="rId1"/>
        <a:stretch>
          <a:fillRect/>
        </a:stretch>
      </xdr:blipFill>
      <xdr:spPr>
        <a:xfrm>
          <a:off x="485775" y="219075"/>
          <a:ext cx="1333500" cy="1314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P127"/>
  <sheetViews>
    <sheetView tabSelected="1" workbookViewId="0" topLeftCell="A1">
      <selection activeCell="R1" sqref="R1"/>
    </sheetView>
  </sheetViews>
  <sheetFormatPr defaultColWidth="9.140625" defaultRowHeight="12.75"/>
  <cols>
    <col min="1" max="1" width="7.28125" style="0" customWidth="1"/>
    <col min="2" max="2" width="39.140625" style="0" customWidth="1"/>
    <col min="3" max="3" width="38.140625" style="0" customWidth="1"/>
    <col min="4" max="4" width="39.421875" style="0" customWidth="1"/>
    <col min="5" max="5" width="37.8515625" style="0" customWidth="1"/>
    <col min="6" max="7" width="11.57421875" style="0" customWidth="1"/>
    <col min="8" max="17" width="11.57421875" style="0" hidden="1" customWidth="1"/>
    <col min="18" max="16384" width="11.57421875" style="0" customWidth="1"/>
  </cols>
  <sheetData>
    <row r="1" ht="14.25"/>
    <row r="2" ht="14.25"/>
    <row r="3" spans="3:4" ht="26.25">
      <c r="C3" s="1" t="s">
        <v>0</v>
      </c>
      <c r="D3" s="1"/>
    </row>
    <row r="4" ht="14.25"/>
    <row r="5" ht="14.25"/>
    <row r="6" ht="14.25"/>
    <row r="7" spans="3:5" ht="83.25" customHeight="1">
      <c r="C7" s="2" t="s">
        <v>1</v>
      </c>
      <c r="D7" s="2"/>
      <c r="E7" s="2"/>
    </row>
    <row r="8" spans="3:5" ht="15.75">
      <c r="C8" s="3" t="s">
        <v>2</v>
      </c>
      <c r="D8" s="3"/>
      <c r="E8" s="3"/>
    </row>
    <row r="9" ht="14.25"/>
    <row r="10" spans="2:5" ht="24.75">
      <c r="B10" s="4"/>
      <c r="C10" s="5" t="s">
        <v>3</v>
      </c>
      <c r="D10" s="5" t="s">
        <v>4</v>
      </c>
      <c r="E10" s="6" t="s">
        <v>4</v>
      </c>
    </row>
    <row r="11" spans="2:5" ht="39" customHeight="1">
      <c r="B11" s="7" t="s">
        <v>5</v>
      </c>
      <c r="C11" s="8"/>
      <c r="D11" s="9" t="s">
        <v>6</v>
      </c>
      <c r="E11" s="10" t="s">
        <v>6</v>
      </c>
    </row>
    <row r="12" spans="2:5" ht="18.75" customHeight="1">
      <c r="B12" s="7" t="s">
        <v>7</v>
      </c>
      <c r="C12" s="9"/>
      <c r="D12" s="9" t="s">
        <v>6</v>
      </c>
      <c r="E12" s="10" t="s">
        <v>6</v>
      </c>
    </row>
    <row r="13" spans="2:14" ht="18.75" customHeight="1">
      <c r="B13" s="7" t="s">
        <v>8</v>
      </c>
      <c r="C13" s="9"/>
      <c r="D13" s="9" t="s">
        <v>6</v>
      </c>
      <c r="E13" s="10" t="s">
        <v>6</v>
      </c>
      <c r="K13" s="11" t="s">
        <v>9</v>
      </c>
      <c r="L13" s="11">
        <f>IF(C24="Trieu","4T Principal","")</f>
        <v>0</v>
      </c>
      <c r="M13" s="11">
        <f>IF(D24="Trieu","4T Principal","")</f>
        <v>0</v>
      </c>
      <c r="N13" s="11">
        <f>IF(E24="Trieu","4T Principal","")</f>
        <v>0</v>
      </c>
    </row>
    <row r="14" spans="2:14" ht="18.75" customHeight="1">
      <c r="B14" s="7" t="s">
        <v>10</v>
      </c>
      <c r="C14" s="9"/>
      <c r="D14" s="9" t="s">
        <v>11</v>
      </c>
      <c r="E14" s="10" t="s">
        <v>6</v>
      </c>
      <c r="L14" s="11"/>
      <c r="M14" s="11">
        <f>IF(D24="Trieu","4T Familiar","")</f>
        <v>0</v>
      </c>
      <c r="N14" s="11">
        <f>IF(E24="Trieu","4T Familiar","")</f>
        <v>0</v>
      </c>
    </row>
    <row r="15" spans="2:14" ht="18.75" customHeight="1">
      <c r="B15" s="7" t="s">
        <v>12</v>
      </c>
      <c r="C15" s="12"/>
      <c r="D15" s="13" t="s">
        <v>6</v>
      </c>
      <c r="E15" s="14" t="s">
        <v>6</v>
      </c>
      <c r="L15" s="11"/>
      <c r="M15" s="11">
        <f>IF(D24="Trieu","4T Familiar Infantil","")</f>
        <v>0</v>
      </c>
      <c r="N15" s="11">
        <f>IF(E24="Trieu","4T Familiar Infantil","")</f>
        <v>0</v>
      </c>
    </row>
    <row r="16" spans="2:14" ht="18.75" customHeight="1">
      <c r="B16" s="7" t="s">
        <v>13</v>
      </c>
      <c r="C16" s="9" t="s">
        <v>6</v>
      </c>
      <c r="D16" s="9" t="s">
        <v>6</v>
      </c>
      <c r="E16" s="10" t="s">
        <v>6</v>
      </c>
      <c r="L16" s="11" t="s">
        <v>14</v>
      </c>
      <c r="M16" s="11" t="s">
        <v>14</v>
      </c>
      <c r="N16" s="11" t="s">
        <v>14</v>
      </c>
    </row>
    <row r="17" spans="2:5" ht="18.75" customHeight="1">
      <c r="B17" s="7" t="s">
        <v>15</v>
      </c>
      <c r="C17" s="9" t="s">
        <v>6</v>
      </c>
      <c r="D17" s="9" t="s">
        <v>6</v>
      </c>
      <c r="E17" s="10" t="s">
        <v>6</v>
      </c>
    </row>
    <row r="18" spans="2:5" ht="18.75" customHeight="1">
      <c r="B18" s="7" t="s">
        <v>16</v>
      </c>
      <c r="C18" s="8"/>
      <c r="D18" s="9" t="s">
        <v>6</v>
      </c>
      <c r="E18" s="10" t="s">
        <v>6</v>
      </c>
    </row>
    <row r="19" spans="2:5" ht="18.75" customHeight="1">
      <c r="B19" s="7" t="s">
        <v>17</v>
      </c>
      <c r="C19" s="9" t="s">
        <v>6</v>
      </c>
      <c r="D19" s="9" t="s">
        <v>6</v>
      </c>
      <c r="E19" s="10" t="s">
        <v>6</v>
      </c>
    </row>
    <row r="20" spans="2:14" ht="18.75" customHeight="1">
      <c r="B20" s="7" t="s">
        <v>18</v>
      </c>
      <c r="C20" s="9" t="s">
        <v>6</v>
      </c>
      <c r="D20" s="9" t="s">
        <v>6</v>
      </c>
      <c r="E20" s="10" t="s">
        <v>6</v>
      </c>
      <c r="K20" s="11" t="s">
        <v>19</v>
      </c>
      <c r="L20" s="11">
        <f>IF(C23="Trieu","Primera sortida","")</f>
        <v>0</v>
      </c>
      <c r="M20" s="11">
        <f>IF(D23="Trieu","Primera sortida","")</f>
        <v>0</v>
      </c>
      <c r="N20" s="11">
        <f>IF(E23="Trieu","Primera sortida","")</f>
        <v>0</v>
      </c>
    </row>
    <row r="21" spans="2:14" ht="18.75" customHeight="1">
      <c r="B21" s="7" t="s">
        <v>20</v>
      </c>
      <c r="C21" s="9"/>
      <c r="D21" s="9" t="s">
        <v>6</v>
      </c>
      <c r="E21" s="10" t="s">
        <v>6</v>
      </c>
      <c r="L21" s="11">
        <f>IF(C23="Trieu","Segona sortida","")</f>
        <v>0</v>
      </c>
      <c r="M21" s="11">
        <f>IF(D23="Trieu","Segona sortida","")</f>
        <v>0</v>
      </c>
      <c r="N21" s="11">
        <f>IF(E23="Trieu","Segona sortida","")</f>
        <v>0</v>
      </c>
    </row>
    <row r="22" spans="2:14" ht="18.75" customHeight="1">
      <c r="B22" s="7" t="s">
        <v>21</v>
      </c>
      <c r="C22" s="9" t="s">
        <v>6</v>
      </c>
      <c r="D22" s="9" t="s">
        <v>6</v>
      </c>
      <c r="E22" s="10" t="s">
        <v>6</v>
      </c>
      <c r="L22" s="11">
        <f>IF(C23="Trieu","Tercera sortida","")</f>
        <v>0</v>
      </c>
      <c r="M22" s="11">
        <f>IF(D23="Trieu","Tercera sortida","")</f>
        <v>0</v>
      </c>
      <c r="N22" s="11">
        <f>IF(E23="Trieu","Tercera sortida","")</f>
        <v>0</v>
      </c>
    </row>
    <row r="23" spans="2:14" ht="19.5" customHeight="1">
      <c r="B23" s="15" t="s">
        <v>22</v>
      </c>
      <c r="C23" s="16" t="s">
        <v>23</v>
      </c>
      <c r="D23" s="16" t="s">
        <v>23</v>
      </c>
      <c r="E23" s="17" t="s">
        <v>14</v>
      </c>
      <c r="L23" s="11" t="s">
        <v>14</v>
      </c>
      <c r="M23" s="11" t="s">
        <v>14</v>
      </c>
      <c r="N23" s="11" t="s">
        <v>14</v>
      </c>
    </row>
    <row r="24" spans="2:5" ht="19.5" customHeight="1">
      <c r="B24" s="15" t="s">
        <v>24</v>
      </c>
      <c r="C24" s="16" t="s">
        <v>25</v>
      </c>
      <c r="D24" s="16" t="s">
        <v>26</v>
      </c>
      <c r="E24" s="17" t="s">
        <v>14</v>
      </c>
    </row>
    <row r="25" spans="2:14" ht="19.5" customHeight="1">
      <c r="B25" s="15" t="s">
        <v>27</v>
      </c>
      <c r="C25" s="16" t="s">
        <v>14</v>
      </c>
      <c r="D25" s="16" t="s">
        <v>14</v>
      </c>
      <c r="E25" s="17" t="s">
        <v>14</v>
      </c>
      <c r="I25" t="s">
        <v>23</v>
      </c>
      <c r="J25" s="18" t="s">
        <v>28</v>
      </c>
      <c r="K25" s="11" t="s">
        <v>29</v>
      </c>
      <c r="L25" s="11">
        <f>IF(C23="Federat","Principal","Principal")</f>
        <v>0</v>
      </c>
      <c r="M25" s="11">
        <f>IF(D23="Federat","Principal","Principal")</f>
        <v>0</v>
      </c>
      <c r="N25" s="11">
        <f>IF(E23="Federat","Principal","Principal")</f>
        <v>0</v>
      </c>
    </row>
    <row r="26" spans="2:14" ht="19.5" customHeight="1">
      <c r="B26" s="7" t="s">
        <v>30</v>
      </c>
      <c r="C26" s="16" t="s">
        <v>14</v>
      </c>
      <c r="D26" s="16" t="s">
        <v>14</v>
      </c>
      <c r="E26" s="17" t="s">
        <v>14</v>
      </c>
      <c r="I26" t="s">
        <v>31</v>
      </c>
      <c r="J26" s="18" t="s">
        <v>32</v>
      </c>
      <c r="L26" s="11">
        <f>IF(C23="Federat","","")</f>
        <v>0</v>
      </c>
      <c r="M26" s="11">
        <f>IF(D23="Federat","Familiar","Familiar")</f>
        <v>0</v>
      </c>
      <c r="N26" s="11">
        <f>IF(E23="Federat","Familiar","Familiar")</f>
        <v>0</v>
      </c>
    </row>
    <row r="27" spans="2:14" ht="19.5" customHeight="1">
      <c r="B27" s="7" t="s">
        <v>33</v>
      </c>
      <c r="C27" s="16" t="s">
        <v>14</v>
      </c>
      <c r="D27" s="16" t="s">
        <v>14</v>
      </c>
      <c r="E27" s="19" t="s">
        <v>14</v>
      </c>
      <c r="I27" t="s">
        <v>14</v>
      </c>
      <c r="J27" s="18" t="s">
        <v>34</v>
      </c>
      <c r="L27" s="11"/>
      <c r="M27" s="11">
        <f>IF(D23="Federat"," ","Familiar Infantil")</f>
        <v>0</v>
      </c>
      <c r="N27" s="11">
        <f>IF(E23="Federat"," ","Familiar Infantil")</f>
        <v>0</v>
      </c>
    </row>
    <row r="28" spans="2:14" ht="19.5" customHeight="1">
      <c r="B28" s="7" t="s">
        <v>35</v>
      </c>
      <c r="C28" s="20">
        <f>L58</f>
        <v>112</v>
      </c>
      <c r="D28" s="20">
        <f>M58</f>
        <v>92</v>
      </c>
      <c r="E28" s="21">
        <f>N58</f>
        <v>0</v>
      </c>
      <c r="J28" t="s">
        <v>14</v>
      </c>
      <c r="L28" s="11" t="s">
        <v>14</v>
      </c>
      <c r="M28" s="11" t="s">
        <v>14</v>
      </c>
      <c r="N28" s="11" t="s">
        <v>14</v>
      </c>
    </row>
    <row r="29" spans="2:5" ht="19.5" customHeight="1">
      <c r="B29" s="7" t="s">
        <v>36</v>
      </c>
      <c r="C29" s="22" t="s">
        <v>37</v>
      </c>
      <c r="D29" s="22"/>
      <c r="E29" s="23">
        <f>CONCATENATE("TOTAL = ",P56)</f>
        <v>0</v>
      </c>
    </row>
    <row r="30" spans="2:5" ht="19.5" customHeight="1">
      <c r="B30" s="25" t="s">
        <v>38</v>
      </c>
      <c r="C30" s="26"/>
      <c r="D30" s="26"/>
      <c r="E30" s="26"/>
    </row>
    <row r="31" ht="14.25"/>
    <row r="32" ht="14.25"/>
    <row r="33" spans="2:5" ht="15.75">
      <c r="B33" s="27" t="s">
        <v>39</v>
      </c>
      <c r="C33" s="27"/>
      <c r="D33" s="27"/>
      <c r="E33" s="27"/>
    </row>
    <row r="34" spans="2:14" ht="15.75">
      <c r="B34" s="27" t="s">
        <v>40</v>
      </c>
      <c r="C34" s="27"/>
      <c r="D34" s="27"/>
      <c r="E34" s="27"/>
      <c r="K34" s="11" t="s">
        <v>41</v>
      </c>
      <c r="L34" s="11">
        <f>IF(C23="Federat","FCP","")</f>
        <v>0</v>
      </c>
      <c r="M34" s="11">
        <f>IF(D23="Federat","FCP","")</f>
        <v>0</v>
      </c>
      <c r="N34" s="11">
        <f>IF(E23="Federat","FCP","")</f>
        <v>0</v>
      </c>
    </row>
    <row r="35" spans="2:14" ht="15.75">
      <c r="B35" s="27" t="s">
        <v>42</v>
      </c>
      <c r="C35" s="27"/>
      <c r="D35" s="27"/>
      <c r="E35" s="27"/>
      <c r="K35" s="11" t="s">
        <v>43</v>
      </c>
      <c r="L35" s="11">
        <f>IF(C23="No Federat","Club","")</f>
        <v>0</v>
      </c>
      <c r="M35" s="11">
        <f>IF(D23="No Federat","Club","")</f>
        <v>0</v>
      </c>
      <c r="N35" s="11">
        <f>IF(E23="No Federat","Club","")</f>
        <v>0</v>
      </c>
    </row>
    <row r="36" spans="11:14" ht="15.75">
      <c r="K36" s="11" t="s">
        <v>44</v>
      </c>
      <c r="L36" s="11">
        <f>IF(C23="No Federat","Particular","")</f>
        <v>0</v>
      </c>
      <c r="M36" s="11">
        <f>IF(D23="No Federat","Particular","")</f>
        <v>0</v>
      </c>
      <c r="N36" s="11">
        <f>IF(E23="No Federat","Particular","")</f>
        <v>0</v>
      </c>
    </row>
    <row r="37" spans="2:14" ht="15.75" customHeight="1">
      <c r="B37" s="2" t="s">
        <v>45</v>
      </c>
      <c r="C37" s="2"/>
      <c r="D37" s="2"/>
      <c r="E37" s="2"/>
      <c r="L37" s="11" t="s">
        <v>14</v>
      </c>
      <c r="M37" s="11" t="s">
        <v>14</v>
      </c>
      <c r="N37" s="11" t="s">
        <v>14</v>
      </c>
    </row>
    <row r="38" spans="2:4" ht="14.25">
      <c r="B38" s="2"/>
      <c r="C38" s="2"/>
      <c r="D38" s="2"/>
    </row>
    <row r="39" spans="2:4" ht="14.25">
      <c r="B39" s="2"/>
      <c r="C39" s="2"/>
      <c r="D39" s="2"/>
    </row>
    <row r="40" spans="2:14" ht="14.25">
      <c r="B40" s="2"/>
      <c r="C40" s="2"/>
      <c r="D40" s="2"/>
      <c r="E40" s="2"/>
      <c r="K40" t="s">
        <v>46</v>
      </c>
      <c r="L40">
        <f>IF(C23="Federat",IF(C24="Principal",112,0),0)</f>
        <v>112</v>
      </c>
      <c r="M40">
        <f>IF(D23="Federat",IF(D24="Principal",112,0),0)</f>
        <v>0</v>
      </c>
      <c r="N40">
        <f>IF(E23="Federat",IF(E24="Principal",112,0),0)</f>
        <v>0</v>
      </c>
    </row>
    <row r="41" spans="2:14" ht="15.75">
      <c r="B41" s="2"/>
      <c r="C41" s="2"/>
      <c r="D41" s="2"/>
      <c r="E41" s="2"/>
      <c r="K41" s="28" t="s">
        <v>47</v>
      </c>
      <c r="L41" s="28">
        <f>IF(C23="Federat",IF(C24="Federar No Soci",60.3,0),0)</f>
        <v>0</v>
      </c>
      <c r="M41" s="28">
        <f>IF(D23="Federat",IF(D24="Federar No Soci",60.3,0),0)</f>
        <v>0</v>
      </c>
      <c r="N41" s="28">
        <f>IF(E23="Federat",IF(E24="Federar No Soci",60.3,0),0)</f>
        <v>0</v>
      </c>
    </row>
    <row r="42" spans="2:14" ht="15.75">
      <c r="B42" s="2"/>
      <c r="C42" s="2"/>
      <c r="D42" s="2"/>
      <c r="E42" s="2"/>
      <c r="K42" s="28" t="s">
        <v>48</v>
      </c>
      <c r="L42" s="28">
        <f>IF(C23="Federat",IF(C24="Turisme 1 Mes",8,0),0)</f>
        <v>0</v>
      </c>
      <c r="M42" s="28">
        <f>IF(D23="Federat",IF(D24="Turisme 1 Mes",8,0),0)</f>
        <v>0</v>
      </c>
      <c r="N42" s="28">
        <f>IF(E23="Federat",IF(E24="Turisme 1 Mes",8,0),0)</f>
        <v>0</v>
      </c>
    </row>
    <row r="43" spans="2:14" ht="15.75">
      <c r="B43" s="29"/>
      <c r="C43" s="29"/>
      <c r="D43" s="29"/>
      <c r="E43" s="29"/>
      <c r="K43" s="28" t="s">
        <v>49</v>
      </c>
      <c r="L43" s="28">
        <f>IF(C23="Federat",IF(C24="Turisme 1 Dia",8,0),0)</f>
        <v>0</v>
      </c>
      <c r="M43" s="28">
        <f>IF(D23="Federat",IF(D24="Turisme 1 Dia",8,0),0)</f>
        <v>0</v>
      </c>
      <c r="N43" s="28">
        <f>IF(E23="Federat",IF(E24="Turisme 1 Dia",8,0),0)</f>
        <v>0</v>
      </c>
    </row>
    <row r="44" spans="2:14" ht="56.25" customHeight="1">
      <c r="B44" s="30" t="s">
        <v>50</v>
      </c>
      <c r="C44" s="30"/>
      <c r="D44" s="30"/>
      <c r="E44" s="30"/>
      <c r="K44" t="s">
        <v>51</v>
      </c>
      <c r="L44">
        <f>IF(C23="Federat",IF(C24="Familiar",92,0),0)</f>
        <v>0</v>
      </c>
      <c r="M44">
        <f>IF(D23="Federat",IF(D24="Familiar",92,0),0)</f>
        <v>92</v>
      </c>
      <c r="N44">
        <f>IF(E23="Federat",IF(E24="Familiar",92,0),0)</f>
        <v>0</v>
      </c>
    </row>
    <row r="45" spans="11:14" ht="15.75">
      <c r="K45" s="28" t="s">
        <v>52</v>
      </c>
      <c r="L45" s="28">
        <f>IF(C23="Federat",IF(C24="Familiar  &lt; 16 anys",59,0),0)</f>
        <v>0</v>
      </c>
      <c r="M45" s="28">
        <f>IF(D23="Federat",IF(D24="Familiar  &lt; 16 anys",59,0),0)</f>
        <v>0</v>
      </c>
      <c r="N45" s="28">
        <f>IF(E23="Federat",IF(E24="Familiar  &lt; 16 anys",59,0),0)</f>
        <v>0</v>
      </c>
    </row>
    <row r="46" spans="2:14" ht="14.25" customHeight="1">
      <c r="B46" s="2" t="s">
        <v>53</v>
      </c>
      <c r="C46" s="2"/>
      <c r="D46" s="2"/>
      <c r="E46" s="2"/>
      <c r="K46" t="s">
        <v>54</v>
      </c>
      <c r="L46">
        <f>IF(C23="No Federat",IF(C24="Principal",45,0),0)</f>
        <v>0</v>
      </c>
      <c r="M46">
        <f>IF(D23="No Federat",IF(D24="Principal",45,0),0)</f>
        <v>0</v>
      </c>
      <c r="N46">
        <f>IF(E23="No Federat",IF(E24="Principal",45,0),0)</f>
        <v>0</v>
      </c>
    </row>
    <row r="47" spans="2:14" ht="14.25">
      <c r="B47" s="2"/>
      <c r="C47" s="2"/>
      <c r="D47" s="2"/>
      <c r="E47" s="2"/>
      <c r="K47" t="s">
        <v>55</v>
      </c>
      <c r="L47">
        <f>IF(C23="No Federat",IF(C24="Familiar",25,0),0)</f>
        <v>0</v>
      </c>
      <c r="M47">
        <f>IF(D23="No Federat",IF(D24="Familiar",25,0),0)</f>
        <v>0</v>
      </c>
      <c r="N47">
        <f>IF(E23="No Federat",IF(E24="Familiar",25,0),0)</f>
        <v>0</v>
      </c>
    </row>
    <row r="48" spans="2:14" ht="14.25">
      <c r="B48" s="2"/>
      <c r="C48" s="2"/>
      <c r="D48" s="2"/>
      <c r="E48" s="2"/>
      <c r="K48" t="s">
        <v>56</v>
      </c>
      <c r="L48">
        <f>IF(C23="No Federat",IF(C24="Familiar Infantil",C100,0),0)</f>
        <v>0</v>
      </c>
      <c r="M48">
        <f>IF(D23="No Federat",IF(D24="Familiar Infantil",C100,0),0)</f>
        <v>0</v>
      </c>
      <c r="N48">
        <f>IF(E23="No Federat",IF(E24="Familiar Infantil",C100,0),0)</f>
        <v>0</v>
      </c>
    </row>
    <row r="49" spans="2:14" ht="14.25">
      <c r="B49" s="2"/>
      <c r="C49" s="2"/>
      <c r="D49" s="2"/>
      <c r="E49" s="2"/>
      <c r="K49" t="s">
        <v>57</v>
      </c>
      <c r="L49">
        <f>IF(C23="No Federat",IF(C25="Club",25,0),0)</f>
        <v>0</v>
      </c>
      <c r="M49">
        <f>IF(D23="No Federat",IF(D25="Club",25,0),0)</f>
        <v>0</v>
      </c>
      <c r="N49">
        <f>IF(E23="No Federat",IF(E25="Club",25,0),0)</f>
        <v>0</v>
      </c>
    </row>
    <row r="50" spans="2:14" ht="14.25">
      <c r="B50" s="2"/>
      <c r="C50" s="2"/>
      <c r="D50" s="2"/>
      <c r="E50" s="2"/>
      <c r="K50" t="s">
        <v>58</v>
      </c>
      <c r="L50">
        <f>IF(C26=B122,IF(C23="Trieu",35,0),0)</f>
        <v>0</v>
      </c>
      <c r="M50">
        <f>IF(D26=B122,IF(D23="Trieu",35,0),0)</f>
        <v>0</v>
      </c>
      <c r="N50">
        <f>IF(E26=B122,IF(E23="Trieu",35,0),0)</f>
        <v>0</v>
      </c>
    </row>
    <row r="51" spans="2:14" ht="14.25">
      <c r="B51" s="2"/>
      <c r="C51" s="2"/>
      <c r="D51" s="2"/>
      <c r="E51" s="2"/>
      <c r="K51" t="s">
        <v>59</v>
      </c>
      <c r="L51">
        <f>IF(C26=B123,IF(C23="Trieu",20,0),0)</f>
        <v>0</v>
      </c>
      <c r="M51">
        <f>IF(D26=B123,IF(D23="Trieu",20,0),0)</f>
        <v>0</v>
      </c>
      <c r="N51">
        <f>IF(E26=B123,IF(E23="Trieu",20,0),0)</f>
        <v>0</v>
      </c>
    </row>
    <row r="52" spans="2:14" ht="14.25">
      <c r="B52" s="2"/>
      <c r="C52" s="2"/>
      <c r="D52" s="2"/>
      <c r="E52" s="2"/>
      <c r="K52" t="s">
        <v>60</v>
      </c>
      <c r="L52">
        <f>IF(C26=B124,IF(C23="Trieu",20,0),0)</f>
        <v>0</v>
      </c>
      <c r="M52">
        <f>IF(D26=B124,IF(D23="Trieu",20,0),0)</f>
        <v>0</v>
      </c>
      <c r="N52">
        <f>IF(E26=B124,IF(E23="Trieu",20,0),0)</f>
        <v>0</v>
      </c>
    </row>
    <row r="53" spans="11:14" ht="14.25">
      <c r="K53" t="s">
        <v>61</v>
      </c>
      <c r="L53" s="29">
        <f>IF(C27="4t Principal",IF(C23="Trieu",D98+E98,0),0)</f>
        <v>0</v>
      </c>
      <c r="M53" s="29">
        <f>IF(D27="4t Principal",IF(D23="Trieu",D98+E98,0),0)</f>
        <v>0</v>
      </c>
      <c r="N53" s="29">
        <f>IF(E27="4t Principal",IF(E23="Trieu",D98+E98,0),0)</f>
        <v>0</v>
      </c>
    </row>
    <row r="54" spans="2:14" ht="15.75">
      <c r="B54" s="27" t="s">
        <v>62</v>
      </c>
      <c r="C54" s="27"/>
      <c r="D54" s="27"/>
      <c r="E54" s="27"/>
      <c r="K54" t="s">
        <v>63</v>
      </c>
      <c r="M54" s="29">
        <f>IF(D27="4T Familiar",IF(D23="Trieu",D99+E99,0),0)</f>
        <v>0</v>
      </c>
      <c r="N54" s="29">
        <f>IF(E27="4T Familiar",IF(E23="Trieu",D99+E99,0),0)</f>
        <v>0</v>
      </c>
    </row>
    <row r="55" spans="11:14" ht="14.25">
      <c r="K55" t="s">
        <v>64</v>
      </c>
      <c r="M55" s="29">
        <f>IF(D27="4T Familiar Infantil",IF(D23="Trieu",D100+E100,0),0)</f>
        <v>0</v>
      </c>
      <c r="N55" s="29">
        <f>IF(E27="4T Familiar Infantil",IF(E23="Trieu",D100+E100,0),0)</f>
        <v>0</v>
      </c>
    </row>
    <row r="56" ht="14.25">
      <c r="P56" s="31">
        <f>TEXT(O59," ###,#  €")</f>
        <v>0</v>
      </c>
    </row>
    <row r="57" ht="14.25"/>
    <row r="58" spans="11:14" ht="14.25">
      <c r="K58" t="s">
        <v>65</v>
      </c>
      <c r="L58">
        <f>SUM(L40:L57)</f>
        <v>112</v>
      </c>
      <c r="M58">
        <f>SUM(M40:M57)</f>
        <v>92</v>
      </c>
      <c r="N58">
        <f>SUM(N40:N57)</f>
        <v>0</v>
      </c>
    </row>
    <row r="59" ht="14.25">
      <c r="O59">
        <f>SUM(L58:N58)</f>
        <v>204</v>
      </c>
    </row>
    <row r="60" ht="14.25"/>
    <row r="61" spans="2:5" ht="21.75">
      <c r="B61" s="32" t="s">
        <v>66</v>
      </c>
      <c r="C61" s="32"/>
      <c r="D61" s="32"/>
      <c r="E61" s="32"/>
    </row>
    <row r="62" spans="2:4" ht="21.75">
      <c r="B62" s="33"/>
      <c r="C62" s="34"/>
      <c r="D62" s="34"/>
    </row>
    <row r="63" spans="2:5" ht="15.75">
      <c r="B63" s="35" t="s">
        <v>67</v>
      </c>
      <c r="C63" s="35"/>
      <c r="D63" s="35"/>
      <c r="E63" s="35"/>
    </row>
    <row r="64" ht="14.25"/>
    <row r="65" ht="15.75">
      <c r="B65" s="36" t="s">
        <v>68</v>
      </c>
    </row>
    <row r="66" ht="14.25"/>
    <row r="67" spans="2:5" ht="14.25" customHeight="1">
      <c r="B67" s="37" t="s">
        <v>69</v>
      </c>
      <c r="C67" s="30" t="s">
        <v>70</v>
      </c>
      <c r="D67" s="30"/>
      <c r="E67" s="30"/>
    </row>
    <row r="68" ht="14.25">
      <c r="C68" s="30"/>
    </row>
    <row r="69" ht="14.25">
      <c r="C69" s="30"/>
    </row>
    <row r="70" ht="14.25"/>
    <row r="71" spans="3:5" ht="14.25" customHeight="1">
      <c r="C71" s="30" t="s">
        <v>71</v>
      </c>
      <c r="D71" s="30"/>
      <c r="E71" s="30"/>
    </row>
    <row r="72" ht="14.25">
      <c r="C72" s="30"/>
    </row>
    <row r="73" ht="14.25">
      <c r="C73" s="30"/>
    </row>
    <row r="74" ht="15.75">
      <c r="C74" s="2"/>
    </row>
    <row r="75" spans="3:5" ht="14.25" customHeight="1">
      <c r="C75" s="30" t="s">
        <v>72</v>
      </c>
      <c r="D75" s="30"/>
      <c r="E75" s="30"/>
    </row>
    <row r="76" ht="14.25">
      <c r="C76" s="30"/>
    </row>
    <row r="77" spans="3:7" ht="14.25">
      <c r="C77" s="30"/>
      <c r="D77" s="30"/>
      <c r="E77" s="30"/>
      <c r="G77" t="s">
        <v>11</v>
      </c>
    </row>
    <row r="78" ht="14.25"/>
    <row r="79" spans="2:5" ht="14.25" customHeight="1">
      <c r="B79" s="37" t="s">
        <v>73</v>
      </c>
      <c r="C79" s="2" t="s">
        <v>74</v>
      </c>
      <c r="D79" s="2"/>
      <c r="E79" s="2"/>
    </row>
    <row r="80" ht="14.25">
      <c r="C80" s="2"/>
    </row>
    <row r="81" ht="14.25">
      <c r="C81" s="2"/>
    </row>
    <row r="82" ht="14.25"/>
    <row r="83" spans="3:5" ht="14.25" customHeight="1">
      <c r="C83" s="30" t="s">
        <v>75</v>
      </c>
      <c r="D83" s="30"/>
      <c r="E83" s="30"/>
    </row>
    <row r="84" ht="14.25">
      <c r="C84" s="30"/>
    </row>
    <row r="85" ht="14.25">
      <c r="C85" s="30"/>
    </row>
    <row r="86" ht="14.25">
      <c r="C86" s="30"/>
    </row>
    <row r="87" ht="14.25">
      <c r="C87" s="30"/>
    </row>
    <row r="88" ht="14.25"/>
    <row r="89" ht="21.75">
      <c r="B89" s="38" t="s">
        <v>76</v>
      </c>
    </row>
    <row r="90" ht="14.25"/>
    <row r="91" ht="15.75">
      <c r="B91" s="36" t="s">
        <v>77</v>
      </c>
    </row>
    <row r="92" ht="14.25"/>
    <row r="93" spans="3:5" ht="14.25" customHeight="1">
      <c r="C93" s="39" t="s">
        <v>78</v>
      </c>
      <c r="D93" s="39"/>
      <c r="E93" s="39"/>
    </row>
    <row r="94" ht="14.25">
      <c r="C94" s="39"/>
    </row>
    <row r="95" ht="14.25"/>
    <row r="96" spans="2:6" ht="14.25" customHeight="1">
      <c r="B96" s="40" t="s">
        <v>79</v>
      </c>
      <c r="C96" s="40" t="s">
        <v>80</v>
      </c>
      <c r="D96" s="40" t="s">
        <v>81</v>
      </c>
      <c r="E96" s="40" t="s">
        <v>82</v>
      </c>
      <c r="F96" s="40" t="s">
        <v>65</v>
      </c>
    </row>
    <row r="97" spans="2:5" ht="14.25">
      <c r="B97" s="40"/>
      <c r="C97" s="40"/>
      <c r="D97" s="40"/>
      <c r="E97" s="40"/>
    </row>
    <row r="98" spans="2:6" ht="14.25">
      <c r="B98" s="41" t="s">
        <v>83</v>
      </c>
      <c r="C98" s="41">
        <v>45</v>
      </c>
      <c r="D98" s="41">
        <v>25</v>
      </c>
      <c r="E98" s="41">
        <v>25</v>
      </c>
      <c r="F98" s="40" t="s">
        <v>84</v>
      </c>
    </row>
    <row r="99" spans="2:6" ht="14.25">
      <c r="B99" s="41" t="s">
        <v>85</v>
      </c>
      <c r="C99" s="41">
        <v>25</v>
      </c>
      <c r="D99" s="41">
        <v>15</v>
      </c>
      <c r="E99" s="41">
        <v>25</v>
      </c>
      <c r="F99" s="40" t="s">
        <v>86</v>
      </c>
    </row>
    <row r="100" spans="2:6" ht="24.75">
      <c r="B100" s="41" t="s">
        <v>87</v>
      </c>
      <c r="C100" s="41">
        <v>20</v>
      </c>
      <c r="D100" s="41">
        <v>10</v>
      </c>
      <c r="E100" s="41">
        <v>25</v>
      </c>
      <c r="F100" s="40" t="s">
        <v>88</v>
      </c>
    </row>
    <row r="101" spans="2:6" ht="14.25" customHeight="1">
      <c r="B101" s="42" t="s">
        <v>89</v>
      </c>
      <c r="C101" s="42"/>
      <c r="D101" s="42"/>
      <c r="E101" s="42"/>
      <c r="F101" s="42"/>
    </row>
    <row r="102" spans="3:6" ht="14.25" customHeight="1">
      <c r="C102" s="30" t="s">
        <v>90</v>
      </c>
      <c r="D102" s="30"/>
      <c r="E102" s="30"/>
      <c r="F102" s="43"/>
    </row>
    <row r="103" spans="3:4" ht="14.25">
      <c r="C103" s="30"/>
      <c r="D103" s="30"/>
    </row>
    <row r="104" spans="3:4" ht="14.25">
      <c r="C104" s="30"/>
      <c r="D104" s="30"/>
    </row>
    <row r="105" ht="14.25">
      <c r="C105" s="30"/>
    </row>
    <row r="106" ht="14.25">
      <c r="C106" s="44"/>
    </row>
    <row r="107" ht="14.25"/>
    <row r="108" ht="15.75">
      <c r="B108" s="36" t="s">
        <v>91</v>
      </c>
    </row>
    <row r="109" spans="2:5" ht="14.25">
      <c r="B109" s="35" t="s">
        <v>92</v>
      </c>
      <c r="C109" s="35"/>
      <c r="D109" s="35"/>
      <c r="E109" s="35"/>
    </row>
    <row r="110" spans="2:4" ht="14.25">
      <c r="B110" s="35"/>
      <c r="C110" s="35"/>
      <c r="D110" s="35"/>
    </row>
    <row r="111" ht="14.25"/>
    <row r="112" spans="2:5" ht="36">
      <c r="B112" s="40" t="s">
        <v>93</v>
      </c>
      <c r="C112" s="40" t="s">
        <v>94</v>
      </c>
      <c r="D112" s="40" t="s">
        <v>95</v>
      </c>
      <c r="E112" s="40" t="s">
        <v>96</v>
      </c>
    </row>
    <row r="113" spans="2:5" ht="24.75">
      <c r="B113" s="41" t="s">
        <v>97</v>
      </c>
      <c r="C113" s="41">
        <v>45</v>
      </c>
      <c r="D113" s="41">
        <v>67</v>
      </c>
      <c r="E113" s="40">
        <f aca="true" t="shared" si="0" ref="E113:E114">C113+D113</f>
        <v>112</v>
      </c>
    </row>
    <row r="114" spans="2:5" ht="24.75">
      <c r="B114" s="41" t="s">
        <v>98</v>
      </c>
      <c r="C114" s="41">
        <v>25</v>
      </c>
      <c r="D114" s="41">
        <v>67</v>
      </c>
      <c r="E114" s="40">
        <f t="shared" si="0"/>
        <v>92</v>
      </c>
    </row>
    <row r="115" ht="14.25"/>
    <row r="116" spans="2:5" ht="14.25" customHeight="1">
      <c r="B116" s="2" t="s">
        <v>99</v>
      </c>
      <c r="C116" s="2"/>
      <c r="D116" s="2"/>
      <c r="E116" s="2"/>
    </row>
    <row r="117" spans="2:4" ht="14.25">
      <c r="B117" s="2"/>
      <c r="C117" s="2"/>
      <c r="D117" s="2"/>
    </row>
    <row r="118" ht="14.25"/>
    <row r="119" ht="15.75">
      <c r="B119" s="36" t="s">
        <v>100</v>
      </c>
    </row>
    <row r="120" ht="14.25"/>
    <row r="121" spans="2:5" ht="14.25">
      <c r="B121" s="45" t="s">
        <v>101</v>
      </c>
      <c r="C121" s="46" t="s">
        <v>94</v>
      </c>
      <c r="D121" s="46" t="s">
        <v>82</v>
      </c>
      <c r="E121" s="46" t="s">
        <v>65</v>
      </c>
    </row>
    <row r="122" spans="2:5" ht="14.25">
      <c r="B122" s="18" t="s">
        <v>28</v>
      </c>
      <c r="C122" s="47">
        <v>10</v>
      </c>
      <c r="D122" s="47">
        <v>25</v>
      </c>
      <c r="E122" s="46">
        <v>35</v>
      </c>
    </row>
    <row r="123" spans="2:5" ht="14.25">
      <c r="B123" s="18" t="s">
        <v>32</v>
      </c>
      <c r="C123" s="47">
        <v>20</v>
      </c>
      <c r="D123" s="47">
        <v>0</v>
      </c>
      <c r="E123" s="46">
        <v>20</v>
      </c>
    </row>
    <row r="124" spans="2:5" ht="14.25">
      <c r="B124" s="18" t="s">
        <v>34</v>
      </c>
      <c r="C124" s="47">
        <v>20</v>
      </c>
      <c r="D124" s="47">
        <v>0</v>
      </c>
      <c r="E124" s="46">
        <v>20</v>
      </c>
    </row>
    <row r="125" ht="14.25"/>
    <row r="126" ht="14.25"/>
    <row r="127" ht="14.25">
      <c r="A127" t="s">
        <v>102</v>
      </c>
    </row>
    <row r="128" ht="14.25"/>
    <row r="129" ht="14.25"/>
    <row r="130" ht="14.25"/>
    <row r="131" ht="14.25"/>
    <row r="132" ht="14.25"/>
    <row r="133" ht="14.25"/>
    <row r="134" ht="14.25"/>
    <row r="135" ht="14.25"/>
    <row r="136" ht="14.25"/>
  </sheetData>
  <sheetProtection password="C6B6" sheet="1"/>
  <mergeCells count="30">
    <mergeCell ref="C3:D3"/>
    <mergeCell ref="C7:E7"/>
    <mergeCell ref="C8:E8"/>
    <mergeCell ref="C29:D29"/>
    <mergeCell ref="C30:E30"/>
    <mergeCell ref="B33:E33"/>
    <mergeCell ref="B34:E34"/>
    <mergeCell ref="B35:E35"/>
    <mergeCell ref="B37:E42"/>
    <mergeCell ref="B44:E44"/>
    <mergeCell ref="B46:E52"/>
    <mergeCell ref="B54:E54"/>
    <mergeCell ref="B61:E61"/>
    <mergeCell ref="B63:E63"/>
    <mergeCell ref="C67:E69"/>
    <mergeCell ref="C71:E73"/>
    <mergeCell ref="C74:E74"/>
    <mergeCell ref="C75:E77"/>
    <mergeCell ref="C79:E81"/>
    <mergeCell ref="C83:E87"/>
    <mergeCell ref="C93:E94"/>
    <mergeCell ref="B96:B97"/>
    <mergeCell ref="C96:C97"/>
    <mergeCell ref="D96:D97"/>
    <mergeCell ref="E96:E97"/>
    <mergeCell ref="F96:F97"/>
    <mergeCell ref="B101:F101"/>
    <mergeCell ref="C102:E105"/>
    <mergeCell ref="B109:E110"/>
    <mergeCell ref="B116:E117"/>
  </mergeCells>
  <dataValidations count="15">
    <dataValidation allowBlank="1" showInputMessage="1" showErrorMessage="1" prompt="14 caracters max." sqref="C11:E11">
      <formula1>0</formula1>
      <formula2>0</formula2>
    </dataValidation>
    <dataValidation type="date" allowBlank="1" showInputMessage="1" showErrorMessage="1" prompt="dd/mm/aaaa" sqref="C15:E15">
      <formula1>10959</formula1>
      <formula2>43100</formula2>
    </dataValidation>
    <dataValidation type="list" allowBlank="1" showErrorMessage="1" sqref="C23:E23">
      <formula1>$I$25:$I$27</formula1>
      <formula2>0</formula2>
    </dataValidation>
    <dataValidation type="list" allowBlank="1" showErrorMessage="1" sqref="C24">
      <formula1>$L$25:$L$28</formula1>
      <formula2>0</formula2>
    </dataValidation>
    <dataValidation type="list" allowBlank="1" showErrorMessage="1" sqref="C25">
      <formula1>$L$34:$L$37</formula1>
      <formula2>0</formula2>
    </dataValidation>
    <dataValidation type="list" allowBlank="1" showErrorMessage="1" sqref="C26">
      <formula1>$L$20:$L$23</formula1>
      <formula2>0</formula2>
    </dataValidation>
    <dataValidation type="list" allowBlank="1" showErrorMessage="1" sqref="C27">
      <formula1>$L$13:$L$16</formula1>
      <formula2>0</formula2>
    </dataValidation>
    <dataValidation type="list" allowBlank="1" showErrorMessage="1" sqref="D24">
      <formula1>$M$25:$M$28</formula1>
      <formula2>0</formula2>
    </dataValidation>
    <dataValidation type="list" allowBlank="1" showErrorMessage="1" sqref="D25">
      <formula1>$M$34:$M$37</formula1>
      <formula2>0</formula2>
    </dataValidation>
    <dataValidation type="list" allowBlank="1" showErrorMessage="1" sqref="D26">
      <formula1>$M$20:$M$23</formula1>
      <formula2>0</formula2>
    </dataValidation>
    <dataValidation type="list" allowBlank="1" showErrorMessage="1" sqref="D27">
      <formula1>$M$13:$M$16</formula1>
      <formula2>0</formula2>
    </dataValidation>
    <dataValidation type="list" allowBlank="1" showErrorMessage="1" sqref="E24">
      <formula1>$N$25:$N$28</formula1>
      <formula2>0</formula2>
    </dataValidation>
    <dataValidation type="list" allowBlank="1" showErrorMessage="1" sqref="E25">
      <formula1>$N$34:$N$37</formula1>
      <formula2>0</formula2>
    </dataValidation>
    <dataValidation type="list" allowBlank="1" showErrorMessage="1" sqref="E26">
      <formula1>$N$20:$N$23</formula1>
      <formula2>0</formula2>
    </dataValidation>
    <dataValidation type="list" allowBlank="1" showErrorMessage="1" sqref="E27">
      <formula1>$N$13:$N$16</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Roman,Normal"&amp;12Pàgina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2023-02-23T10:24:31Z</dcterms:created>
  <dcterms:modified xsi:type="dcterms:W3CDTF">2023-02-23T10:36:29Z</dcterms:modified>
  <cp:category/>
  <cp:version/>
  <cp:contentType/>
  <cp:contentStatus/>
  <cp:revision>1</cp:revision>
</cp:coreProperties>
</file>